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T:\02. CONTRATOS\04. CONTRATOS PARA SACAR\09. SEGURIDAD PRIVADA\02. Documentos Pre contractuales\"/>
    </mc:Choice>
  </mc:AlternateContent>
  <xr:revisionPtr revIDLastSave="0" documentId="13_ncr:1_{4057DEC3-8C08-4CCA-90D5-EB9739D98AB8}" xr6:coauthVersionLast="47" xr6:coauthVersionMax="47" xr10:uidLastSave="{00000000-0000-0000-0000-000000000000}"/>
  <bookViews>
    <workbookView xWindow="-113" yWindow="-113" windowWidth="24267" windowHeight="13023" xr2:uid="{16773A3C-5E0B-4D3E-850F-CAB29C8A0F10}"/>
  </bookViews>
  <sheets>
    <sheet name="FO-UGC-22" sheetId="1" r:id="rId1"/>
  </sheets>
  <definedNames>
    <definedName name="_xlnm.Print_Area" localSheetId="0">'FO-UGC-22'!#REF!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18" i="1"/>
  <c r="K13" i="1"/>
  <c r="I12" i="1"/>
  <c r="I13" i="1" s="1"/>
  <c r="H22" i="1"/>
  <c r="H23" i="1" s="1"/>
  <c r="H10" i="1"/>
  <c r="H11" i="1" s="1"/>
  <c r="H12" i="1" s="1"/>
  <c r="H13" i="1" s="1"/>
  <c r="H20" i="1"/>
  <c r="I22" i="1"/>
  <c r="I23" i="1" s="1"/>
  <c r="I20" i="1"/>
  <c r="I15" i="1"/>
  <c r="I10" i="1"/>
  <c r="H15" i="1"/>
  <c r="H16" i="1" s="1"/>
  <c r="H17" i="1" s="1"/>
  <c r="H18" i="1" s="1"/>
  <c r="F15" i="1"/>
  <c r="F16" i="1" s="1"/>
  <c r="F17" i="1" s="1"/>
  <c r="I17" i="1"/>
  <c r="I18" i="1" s="1"/>
  <c r="G15" i="1"/>
  <c r="G16" i="1" s="1"/>
  <c r="G17" i="1" s="1"/>
  <c r="G18" i="1" s="1"/>
  <c r="I26" i="1"/>
  <c r="I27" i="1" s="1"/>
  <c r="G20" i="1"/>
  <c r="G21" i="1" s="1"/>
  <c r="G25" i="1"/>
  <c r="G26" i="1" s="1"/>
  <c r="G27" i="1" s="1"/>
  <c r="G9" i="1"/>
  <c r="G10" i="1" s="1"/>
  <c r="G11" i="1" s="1"/>
  <c r="F25" i="1"/>
  <c r="F26" i="1" s="1"/>
  <c r="F27" i="1" s="1"/>
  <c r="F20" i="1"/>
  <c r="F21" i="1" s="1"/>
  <c r="F10" i="1"/>
  <c r="F11" i="1" s="1"/>
  <c r="F12" i="1" s="1"/>
  <c r="F13" i="1" s="1"/>
  <c r="G22" i="1" l="1"/>
  <c r="G23" i="1" s="1"/>
  <c r="F22" i="1"/>
  <c r="F18" i="1"/>
  <c r="J18" i="1" s="1"/>
  <c r="G12" i="1"/>
  <c r="G13" i="1" s="1"/>
  <c r="F23" i="1" l="1"/>
  <c r="J22" i="1"/>
</calcChain>
</file>

<file path=xl/sharedStrings.xml><?xml version="1.0" encoding="utf-8"?>
<sst xmlns="http://schemas.openxmlformats.org/spreadsheetml/2006/main" count="53" uniqueCount="38">
  <si>
    <t>SERVICIO</t>
  </si>
  <si>
    <t>FORMATO</t>
  </si>
  <si>
    <t>FO-UGC-22</t>
  </si>
  <si>
    <t>V.R: 1.0</t>
  </si>
  <si>
    <t>ESTUDIO DE MERCADO</t>
  </si>
  <si>
    <t>ITEM</t>
  </si>
  <si>
    <t>CONDICIONES COMERCIALES</t>
  </si>
  <si>
    <t>No indica</t>
  </si>
  <si>
    <t>HORARIO</t>
  </si>
  <si>
    <t xml:space="preserve">Valor del Servicio </t>
  </si>
  <si>
    <t>AIU</t>
  </si>
  <si>
    <t>IVA</t>
  </si>
  <si>
    <t xml:space="preserve">24 horas </t>
  </si>
  <si>
    <t>por Hora</t>
  </si>
  <si>
    <t>COTIZACIONES</t>
  </si>
  <si>
    <t xml:space="preserve">SEGURIDAD BUFFALO </t>
  </si>
  <si>
    <t xml:space="preserve">CANTIDAD </t>
  </si>
  <si>
    <t>Revisó: Alexa Dayana Añez Tiro. Gestora Contractual
 Gestora Contractual</t>
  </si>
  <si>
    <t xml:space="preserve">SEALS SECURITY LTDA </t>
  </si>
  <si>
    <t xml:space="preserve">12 horas </t>
  </si>
  <si>
    <t xml:space="preserve">Proyectó: Alex Sandra Moreno. Auxiliar de Compras -GC
 Auxiliar de Compras </t>
  </si>
  <si>
    <t>SEGURIDAD MAVERIC</t>
  </si>
  <si>
    <t xml:space="preserve">Valor 2 guardas de seguridad </t>
  </si>
  <si>
    <t xml:space="preserve">WARNING SEGURIDAD Ltda. </t>
  </si>
  <si>
    <t xml:space="preserve">Valor Mensual de 1 guarda de seguridad </t>
  </si>
  <si>
    <t>2 guardas de seguridad de lunes a viernes de 6:00 a.m. a 6:00 p.m. con relevos para almuerzo</t>
  </si>
  <si>
    <t>TIPO ORIGEN</t>
  </si>
  <si>
    <t xml:space="preserve">Valor por hora sabados </t>
  </si>
  <si>
    <r>
      <t>Servicio salas de descongestión (</t>
    </r>
    <r>
      <rPr>
        <b/>
        <sz val="11"/>
        <color theme="1"/>
        <rFont val="Arial"/>
        <family val="2"/>
      </rPr>
      <t>9 meses</t>
    </r>
    <r>
      <rPr>
        <sz val="11"/>
        <color theme="1"/>
        <rFont val="Arial"/>
        <family val="2"/>
      </rPr>
      <t>). De lunes a viernes.</t>
    </r>
  </si>
  <si>
    <t>Servicio salas de descongestión (9 meses). De lunes a viernes.</t>
  </si>
  <si>
    <t>Valor por hora diurna los sábados ocasionales</t>
  </si>
  <si>
    <t>* no indica.</t>
  </si>
  <si>
    <t>no indica</t>
  </si>
  <si>
    <t>Póliza R.C.E. con una cobertura de hasta 400 SMLMV. Según ordena el decreto 356 de 1994
Póliza RCE con Extensión por Hurto simple, Hurto Calificado de Bienes bajo cuidado, tenencia y control con una cobertura de 800 SMMLV
Vinculación a la Red e poyo de la Policía Nacional
Vinculación al Frente de Seguridad Empresarial de0 la DIJIN
Vinculación a la Red de Explosivos de la Fiscalía General de la Nación.
Equipos de Comunicación tipo Ruger, los cuales se encuentran enlazados en tiempo real con la centra de Operaciones de SEGURIDAD BUFFALO LTDA con geo-posición y aplicativo Talkplus para el control de rondas.
Supervisión Motorizada con revistas diarias al sitio para atender los requerimientos de apoyo como control permanente, verificación y reportar el cumplimiento de estas.
De igual manera se enviará una persona para realizar los relevos de almuerzo.</t>
  </si>
  <si>
    <t xml:space="preserve">El servicio de guarda de seguridad se instala con todos los elementos de servicio (minutas, consignas, equipos de consignación, dotación y elementos adicionales) la oferta económica contempla pólizas de responsabilidad civil contractual y extracontractual, según la descripción y de las cuales se dará entrega una vez adjudicado y firmado. Cumplimiento del contrato por una suma igual al 10% del valor de este la cual estará vigente durante el plazo del contrato.
-Visita del coordinador para relevos de desayunos y almuerzos.
- </t>
  </si>
  <si>
    <t>MEDIA  ARITMETICA MENSUAL</t>
  </si>
  <si>
    <t>MEDIA  ARITMETICA ANUAL O POR 9 MESES( caso de las salas de descongestión)</t>
  </si>
  <si>
    <t>No se toma la media de las horas teniendo en cuenta que es un servicio a necesidad de la JNCI, no es fijo y uno de los proponentes no ofertó él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</si>
</sst>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amily val="2"/>
    </font>
    <font>
      <b/>
      <sz val="22"/>
      <color theme="1"/>
      <name val="Arial"/>
      <family val="2"/>
    </font>
    <font>
      <sz val="11"/>
      <color theme="1"/>
      <name val="Arial"/>
      <family val="2"/>
    </font>
    <font>
      <sz val="9"/>
      <color theme="1"/>
      <name val="Arial"/>
      <family val="2"/>
    </font>
    <font>
      <b/>
      <sz val="11"/>
      <color rgb="FFFFFF00"/>
      <name val="Arial"/>
      <family val="2"/>
    </font>
  </fonts>
  <fills count="6">
    <fill>
      <patternFill patternType="none"/>
    </fill>
    <fill>
      <patternFill patternType="gray125"/>
    </fill>
    <fill>
      <patternFill patternType="solid">
        <fgColor rgb="FFFFFFB7"/>
        <bgColor indexed="64"/>
      </patternFill>
    </fill>
    <fill>
      <patternFill patternType="solid">
        <fgColor rgb="FF0070C0"/>
        <bgColor indexed="64"/>
      </patternFill>
    </fill>
    <fill>
      <patternFill patternType="solid">
        <fgColor theme="0" tint="-0.249977111117893"/>
        <bgColor indexed="64"/>
      </patternFill>
    </fill>
    <fill>
      <patternFill patternType="solid">
        <fgColor rgb="FFF5E9BF"/>
        <bgColor indexed="64"/>
      </patternFill>
    </fill>
  </fills>
  <borders count="6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39">
    <xf numFmtId="0" fontId="0" fillId="0" borderId="0" xfId="0"/>
    <xf numFmtId="0" fontId="0" fillId="0" borderId="0" xfId="0" applyAlignment="1">
      <alignment horizontal="center"/>
    </xf>
    <xf numFmtId="0" fontId="5" fillId="0" borderId="0" xfId="0" applyFont="1" applyAlignment="1">
      <alignment wrapText="1"/>
    </xf>
    <xf numFmtId="0" fontId="5" fillId="0" borderId="0" xfId="0" applyFont="1" applyAlignment="1">
      <alignment horizontal="right" wrapText="1"/>
    </xf>
    <xf numFmtId="44" fontId="5" fillId="0" borderId="0" xfId="0" applyNumberFormat="1" applyFont="1" applyAlignment="1">
      <alignment wrapText="1"/>
    </xf>
    <xf numFmtId="0" fontId="5" fillId="0" borderId="0" xfId="0" applyFont="1" applyAlignment="1">
      <alignment horizontal="center" wrapText="1"/>
    </xf>
    <xf numFmtId="0" fontId="5" fillId="0" borderId="0" xfId="0" applyFont="1" applyAlignment="1">
      <alignment horizontal="justify" vertical="top" wrapText="1"/>
    </xf>
    <xf numFmtId="0" fontId="5" fillId="0" borderId="20" xfId="0" applyFont="1" applyBorder="1" applyAlignment="1">
      <alignment horizontal="justify" vertical="top" wrapText="1"/>
    </xf>
    <xf numFmtId="0" fontId="2" fillId="0" borderId="0" xfId="0" applyFont="1"/>
    <xf numFmtId="164" fontId="5" fillId="0" borderId="35" xfId="1" applyNumberFormat="1" applyFont="1" applyBorder="1" applyAlignment="1">
      <alignment horizontal="center" vertical="center" wrapText="1"/>
    </xf>
    <xf numFmtId="164" fontId="5" fillId="0" borderId="23" xfId="1" applyNumberFormat="1" applyFont="1" applyBorder="1" applyAlignment="1">
      <alignment horizontal="center" vertical="center" wrapText="1"/>
    </xf>
    <xf numFmtId="164" fontId="5" fillId="0" borderId="27" xfId="1" applyNumberFormat="1" applyFont="1" applyBorder="1" applyAlignment="1">
      <alignment horizontal="center" vertical="center" wrapText="1"/>
    </xf>
    <xf numFmtId="164" fontId="5" fillId="0" borderId="41" xfId="1" applyNumberFormat="1" applyFont="1" applyBorder="1" applyAlignment="1">
      <alignment horizontal="center" vertical="center" wrapText="1"/>
    </xf>
    <xf numFmtId="164" fontId="5" fillId="0" borderId="2" xfId="1" applyNumberFormat="1" applyFont="1" applyBorder="1" applyAlignment="1">
      <alignment horizontal="center" vertical="center" wrapText="1"/>
    </xf>
    <xf numFmtId="164" fontId="5" fillId="0" borderId="42" xfId="1" applyNumberFormat="1" applyFont="1" applyBorder="1" applyAlignment="1">
      <alignment horizontal="center" vertical="center" wrapText="1"/>
    </xf>
    <xf numFmtId="0" fontId="6" fillId="0" borderId="16" xfId="0" applyFont="1" applyBorder="1" applyAlignment="1">
      <alignment horizontal="justify" vertical="top" wrapText="1"/>
    </xf>
    <xf numFmtId="0" fontId="2" fillId="0" borderId="37" xfId="0" applyFont="1" applyBorder="1" applyAlignment="1">
      <alignment horizontal="center" vertical="center"/>
    </xf>
    <xf numFmtId="14" fontId="2" fillId="0" borderId="6" xfId="0" applyNumberFormat="1" applyFont="1" applyBorder="1" applyAlignment="1">
      <alignment horizontal="center" vertical="center"/>
    </xf>
    <xf numFmtId="164" fontId="5" fillId="0" borderId="3"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0" fontId="5" fillId="0" borderId="0" xfId="0" applyFont="1" applyAlignment="1">
      <alignment horizontal="center" vertical="center" wrapText="1"/>
    </xf>
    <xf numFmtId="164" fontId="5" fillId="0" borderId="29" xfId="1" applyNumberFormat="1" applyFont="1" applyBorder="1" applyAlignment="1">
      <alignment horizontal="center" vertical="center" wrapText="1"/>
    </xf>
    <xf numFmtId="164" fontId="3" fillId="2" borderId="48" xfId="1" applyNumberFormat="1" applyFont="1" applyFill="1" applyBorder="1" applyAlignment="1">
      <alignment horizontal="center" vertical="center" wrapText="1"/>
    </xf>
    <xf numFmtId="164" fontId="3" fillId="2" borderId="7" xfId="1" applyNumberFormat="1" applyFont="1" applyFill="1" applyBorder="1" applyAlignment="1">
      <alignment horizontal="center" vertical="center" wrapText="1"/>
    </xf>
    <xf numFmtId="164" fontId="5" fillId="0" borderId="46" xfId="1" applyNumberFormat="1" applyFont="1" applyBorder="1" applyAlignment="1">
      <alignment horizontal="center" vertical="center" wrapText="1"/>
    </xf>
    <xf numFmtId="164" fontId="3" fillId="0" borderId="47" xfId="1" applyNumberFormat="1" applyFont="1" applyBorder="1" applyAlignment="1">
      <alignment horizontal="center" vertical="center" wrapText="1"/>
    </xf>
    <xf numFmtId="164" fontId="3" fillId="0" borderId="5" xfId="1" applyNumberFormat="1" applyFont="1" applyBorder="1" applyAlignment="1">
      <alignment horizontal="center" vertical="center" wrapText="1"/>
    </xf>
    <xf numFmtId="164" fontId="3" fillId="2" borderId="47" xfId="1" applyNumberFormat="1" applyFont="1" applyFill="1" applyBorder="1" applyAlignment="1">
      <alignment horizontal="center" vertical="center" wrapText="1"/>
    </xf>
    <xf numFmtId="164" fontId="3" fillId="2" borderId="5" xfId="1" applyNumberFormat="1"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2" borderId="48"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5" fillId="0" borderId="5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7" fillId="3" borderId="17" xfId="0" applyFont="1" applyFill="1" applyBorder="1" applyAlignment="1">
      <alignment horizontal="center" vertical="center" wrapText="1"/>
    </xf>
    <xf numFmtId="164" fontId="5" fillId="0" borderId="52" xfId="1" applyNumberFormat="1" applyFont="1" applyBorder="1" applyAlignment="1">
      <alignment horizontal="center" vertical="center" wrapText="1"/>
    </xf>
    <xf numFmtId="164" fontId="5" fillId="0" borderId="8" xfId="1" applyNumberFormat="1" applyFont="1" applyBorder="1" applyAlignment="1">
      <alignment horizontal="center" vertical="center" wrapText="1"/>
    </xf>
    <xf numFmtId="164" fontId="5" fillId="0" borderId="53" xfId="1" applyNumberFormat="1" applyFont="1" applyBorder="1" applyAlignment="1">
      <alignment horizontal="center" vertical="center" wrapText="1"/>
    </xf>
    <xf numFmtId="164" fontId="3" fillId="0" borderId="52" xfId="1" applyNumberFormat="1" applyFont="1" applyBorder="1" applyAlignment="1">
      <alignment horizontal="center" vertical="center" wrapText="1"/>
    </xf>
    <xf numFmtId="164" fontId="3" fillId="2" borderId="22" xfId="1" applyNumberFormat="1" applyFont="1" applyFill="1" applyBorder="1" applyAlignment="1">
      <alignment horizontal="center" vertical="center" wrapText="1"/>
    </xf>
    <xf numFmtId="164" fontId="5" fillId="0" borderId="1" xfId="1" applyNumberFormat="1" applyFont="1" applyBorder="1" applyAlignment="1">
      <alignment horizontal="center" vertical="center" wrapText="1"/>
    </xf>
    <xf numFmtId="164" fontId="5" fillId="0" borderId="43" xfId="1" applyNumberFormat="1" applyFont="1" applyBorder="1" applyAlignment="1">
      <alignment horizontal="center" vertical="center" wrapText="1"/>
    </xf>
    <xf numFmtId="164" fontId="5" fillId="0" borderId="57" xfId="1" applyNumberFormat="1" applyFont="1" applyBorder="1" applyAlignment="1">
      <alignment horizontal="center" vertical="center" wrapText="1"/>
    </xf>
    <xf numFmtId="164" fontId="3" fillId="2" borderId="52" xfId="1" applyNumberFormat="1" applyFont="1" applyFill="1" applyBorder="1" applyAlignment="1">
      <alignment horizontal="center" vertical="center" wrapText="1"/>
    </xf>
    <xf numFmtId="0" fontId="5" fillId="0" borderId="20" xfId="0" applyFont="1" applyBorder="1" applyAlignment="1">
      <alignment horizontal="center" vertical="top" wrapText="1"/>
    </xf>
    <xf numFmtId="0" fontId="5" fillId="0" borderId="16" xfId="0" applyFont="1" applyBorder="1" applyAlignment="1">
      <alignment horizontal="center" vertical="top" wrapText="1"/>
    </xf>
    <xf numFmtId="0" fontId="3" fillId="5" borderId="30" xfId="0" applyFont="1" applyFill="1" applyBorder="1" applyAlignment="1">
      <alignment horizontal="center" vertical="center" wrapText="1"/>
    </xf>
    <xf numFmtId="0" fontId="3" fillId="0" borderId="42" xfId="0" applyFont="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164" fontId="3" fillId="0" borderId="22" xfId="1" applyNumberFormat="1"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wrapText="1"/>
    </xf>
    <xf numFmtId="164" fontId="3" fillId="2" borderId="8" xfId="0" applyNumberFormat="1" applyFont="1" applyFill="1" applyBorder="1" applyAlignment="1">
      <alignment horizontal="center" wrapText="1"/>
    </xf>
    <xf numFmtId="0" fontId="5" fillId="0" borderId="8" xfId="0" applyFont="1" applyBorder="1" applyAlignment="1">
      <alignment wrapText="1"/>
    </xf>
    <xf numFmtId="164" fontId="3" fillId="0" borderId="8" xfId="0" applyNumberFormat="1" applyFont="1" applyBorder="1" applyAlignment="1">
      <alignment wrapText="1"/>
    </xf>
    <xf numFmtId="164" fontId="3" fillId="2" borderId="8" xfId="0" applyNumberFormat="1" applyFont="1" applyFill="1" applyBorder="1" applyAlignment="1">
      <alignment wrapText="1"/>
    </xf>
    <xf numFmtId="0" fontId="7" fillId="3" borderId="1" xfId="0" applyFont="1" applyFill="1" applyBorder="1" applyAlignment="1">
      <alignment horizontal="center" vertical="center" wrapText="1"/>
    </xf>
    <xf numFmtId="164" fontId="3" fillId="2" borderId="3" xfId="0" applyNumberFormat="1" applyFont="1" applyFill="1" applyBorder="1" applyAlignment="1">
      <alignment wrapText="1"/>
    </xf>
    <xf numFmtId="164" fontId="3" fillId="0" borderId="3" xfId="0" applyNumberFormat="1" applyFont="1" applyBorder="1" applyAlignment="1">
      <alignment wrapText="1"/>
    </xf>
    <xf numFmtId="0" fontId="5" fillId="0" borderId="8" xfId="0" applyFont="1" applyBorder="1" applyAlignment="1">
      <alignment horizontal="center" wrapText="1"/>
    </xf>
    <xf numFmtId="0" fontId="5" fillId="0" borderId="55" xfId="0" applyFont="1" applyBorder="1" applyAlignment="1">
      <alignment horizontal="center" wrapText="1"/>
    </xf>
    <xf numFmtId="44" fontId="3" fillId="2" borderId="8" xfId="1" applyFont="1" applyFill="1" applyBorder="1" applyAlignment="1">
      <alignment horizontal="center" wrapText="1"/>
    </xf>
    <xf numFmtId="44" fontId="3" fillId="2" borderId="55" xfId="1" applyFont="1" applyFill="1" applyBorder="1" applyAlignment="1">
      <alignment horizontal="center" wrapText="1"/>
    </xf>
    <xf numFmtId="44" fontId="3" fillId="0" borderId="8" xfId="1" applyFont="1" applyBorder="1" applyAlignment="1">
      <alignment horizontal="center" wrapText="1"/>
    </xf>
    <xf numFmtId="44" fontId="3" fillId="0" borderId="55" xfId="1" applyFont="1" applyBorder="1" applyAlignment="1">
      <alignment horizontal="center" wrapText="1"/>
    </xf>
    <xf numFmtId="0" fontId="3" fillId="0" borderId="8" xfId="0" applyFont="1" applyBorder="1" applyAlignment="1">
      <alignment horizontal="center" wrapText="1"/>
    </xf>
    <xf numFmtId="0" fontId="3" fillId="0" borderId="55" xfId="0" applyFont="1" applyBorder="1" applyAlignment="1">
      <alignment horizontal="center" wrapText="1"/>
    </xf>
    <xf numFmtId="0" fontId="7" fillId="3" borderId="57"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2" xfId="0" applyFont="1" applyBorder="1" applyAlignment="1">
      <alignment horizontal="center" vertical="center" wrapText="1"/>
    </xf>
    <xf numFmtId="0" fontId="0" fillId="0" borderId="0" xfId="0" applyAlignment="1">
      <alignment horizontal="left" wrapText="1"/>
    </xf>
    <xf numFmtId="0" fontId="3" fillId="0" borderId="19" xfId="0" applyFont="1" applyBorder="1" applyAlignment="1">
      <alignment horizont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33"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0" fillId="0" borderId="12" xfId="0" applyBorder="1" applyAlignment="1">
      <alignment horizontal="center"/>
    </xf>
    <xf numFmtId="0" fontId="0" fillId="0" borderId="34"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58" xfId="0" applyFont="1" applyBorder="1" applyAlignment="1">
      <alignment horizontal="center" vertical="center" wrapText="1"/>
    </xf>
    <xf numFmtId="164" fontId="5" fillId="4" borderId="51" xfId="1" applyNumberFormat="1" applyFont="1" applyFill="1" applyBorder="1" applyAlignment="1">
      <alignment horizontal="center" vertical="center" wrapText="1"/>
    </xf>
    <xf numFmtId="164" fontId="5" fillId="4" borderId="27" xfId="1" applyNumberFormat="1" applyFont="1" applyFill="1" applyBorder="1" applyAlignment="1">
      <alignment horizontal="center" vertical="center" wrapText="1"/>
    </xf>
    <xf numFmtId="164" fontId="5" fillId="4" borderId="32" xfId="1"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FFFFB7"/>
      <color rgb="FFF5E9BF"/>
      <color rgb="FFF1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14436</xdr:rowOff>
    </xdr:from>
    <xdr:to>
      <xdr:col>1</xdr:col>
      <xdr:colOff>664029</xdr:colOff>
      <xdr:row>3</xdr:row>
      <xdr:rowOff>119744</xdr:rowOff>
    </xdr:to>
    <xdr:pic>
      <xdr:nvPicPr>
        <xdr:cNvPr id="2" name="Imagen 1">
          <a:extLst>
            <a:ext uri="{FF2B5EF4-FFF2-40B4-BE49-F238E27FC236}">
              <a16:creationId xmlns:a16="http://schemas.microsoft.com/office/drawing/2014/main" id="{22461E65-99D9-3E2C-0DD9-B99E79BE2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379"/>
          <a:ext cx="1077686" cy="475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E1A3A-C2B1-4FE9-A118-538B44BA171F}">
  <dimension ref="A1:L35"/>
  <sheetViews>
    <sheetView showGridLines="0" tabSelected="1" topLeftCell="B1" zoomScale="62" zoomScaleNormal="62" zoomScaleSheetLayoutView="70" workbookViewId="0">
      <pane ySplit="8" topLeftCell="A9" activePane="bottomLeft" state="frozen"/>
      <selection pane="bottomLeft" activeCell="K22" sqref="K22:L22"/>
    </sheetView>
  </sheetViews>
  <sheetFormatPr baseColWidth="10" defaultColWidth="11.44140625" defaultRowHeight="15.05" x14ac:dyDescent="0.3"/>
  <cols>
    <col min="1" max="1" width="6" bestFit="1" customWidth="1"/>
    <col min="2" max="2" width="11.5546875" style="1" bestFit="1" customWidth="1"/>
    <col min="3" max="3" width="40.88671875" bestFit="1" customWidth="1"/>
    <col min="4" max="4" width="10.5546875" bestFit="1" customWidth="1"/>
    <col min="5" max="5" width="30" customWidth="1"/>
    <col min="6" max="6" width="28.88671875" bestFit="1" customWidth="1"/>
    <col min="7" max="7" width="29" bestFit="1" customWidth="1"/>
    <col min="8" max="8" width="39.77734375" customWidth="1"/>
    <col min="9" max="9" width="33.5546875" bestFit="1" customWidth="1"/>
    <col min="10" max="10" width="39.6640625" customWidth="1"/>
    <col min="11" max="11" width="17" customWidth="1"/>
    <col min="12" max="12" width="24.33203125" customWidth="1"/>
  </cols>
  <sheetData>
    <row r="1" spans="1:12" thickBot="1" x14ac:dyDescent="0.35"/>
    <row r="2" spans="1:12" x14ac:dyDescent="0.3">
      <c r="A2" s="94"/>
      <c r="B2" s="95"/>
      <c r="C2" s="88" t="s">
        <v>4</v>
      </c>
      <c r="D2" s="89"/>
      <c r="E2" s="89"/>
      <c r="F2" s="89"/>
      <c r="G2" s="89"/>
      <c r="H2" s="100" t="s">
        <v>1</v>
      </c>
      <c r="I2" s="101"/>
    </row>
    <row r="3" spans="1:12" x14ac:dyDescent="0.3">
      <c r="A3" s="96"/>
      <c r="B3" s="97"/>
      <c r="C3" s="90"/>
      <c r="D3" s="91"/>
      <c r="E3" s="91"/>
      <c r="F3" s="91"/>
      <c r="G3" s="91"/>
      <c r="H3" s="102" t="s">
        <v>2</v>
      </c>
      <c r="I3" s="103"/>
    </row>
    <row r="4" spans="1:12" ht="15.65" thickBot="1" x14ac:dyDescent="0.35">
      <c r="A4" s="98"/>
      <c r="B4" s="99"/>
      <c r="C4" s="92"/>
      <c r="D4" s="93"/>
      <c r="E4" s="93"/>
      <c r="F4" s="93"/>
      <c r="G4" s="93"/>
      <c r="H4" s="17">
        <v>45488</v>
      </c>
      <c r="I4" s="16" t="s">
        <v>3</v>
      </c>
    </row>
    <row r="6" spans="1:12" thickBot="1" x14ac:dyDescent="0.35">
      <c r="A6" s="2"/>
      <c r="B6" s="2"/>
      <c r="C6" s="2"/>
      <c r="D6" s="2"/>
      <c r="E6" s="2"/>
      <c r="F6" s="2"/>
      <c r="G6" s="2"/>
      <c r="H6" s="2"/>
      <c r="I6" s="2"/>
      <c r="J6" s="2"/>
      <c r="K6" s="2"/>
    </row>
    <row r="7" spans="1:12" s="1" customFormat="1" ht="34.75" customHeight="1" thickBot="1" x14ac:dyDescent="0.35">
      <c r="A7" s="104" t="s">
        <v>5</v>
      </c>
      <c r="B7" s="106" t="s">
        <v>16</v>
      </c>
      <c r="C7" s="108" t="s">
        <v>0</v>
      </c>
      <c r="D7" s="106" t="s">
        <v>8</v>
      </c>
      <c r="E7" s="109" t="s">
        <v>26</v>
      </c>
      <c r="F7" s="86" t="s">
        <v>14</v>
      </c>
      <c r="G7" s="86"/>
      <c r="H7" s="86"/>
      <c r="I7" s="86"/>
      <c r="J7" s="60"/>
      <c r="K7" s="75"/>
      <c r="L7" s="76"/>
    </row>
    <row r="8" spans="1:12" s="1" customFormat="1" ht="48.25" customHeight="1" thickBot="1" x14ac:dyDescent="0.35">
      <c r="A8" s="105"/>
      <c r="B8" s="107"/>
      <c r="C8" s="105"/>
      <c r="D8" s="107"/>
      <c r="E8" s="110"/>
      <c r="F8" s="29" t="s">
        <v>15</v>
      </c>
      <c r="G8" s="30" t="s">
        <v>23</v>
      </c>
      <c r="H8" s="30" t="s">
        <v>18</v>
      </c>
      <c r="I8" s="42" t="s">
        <v>21</v>
      </c>
      <c r="J8" s="66" t="s">
        <v>35</v>
      </c>
      <c r="K8" s="77" t="s">
        <v>36</v>
      </c>
      <c r="L8" s="78"/>
    </row>
    <row r="9" spans="1:12" ht="55.25" customHeight="1" x14ac:dyDescent="0.3">
      <c r="A9" s="114">
        <v>1</v>
      </c>
      <c r="B9" s="128">
        <v>1</v>
      </c>
      <c r="C9" s="117" t="s">
        <v>25</v>
      </c>
      <c r="D9" s="123" t="s">
        <v>19</v>
      </c>
      <c r="E9" s="34" t="s">
        <v>9</v>
      </c>
      <c r="F9" s="19">
        <v>3833560</v>
      </c>
      <c r="G9" s="19">
        <f>(7662434/2)</f>
        <v>3831217</v>
      </c>
      <c r="H9" s="19">
        <v>5804554</v>
      </c>
      <c r="I9" s="43">
        <v>6376500</v>
      </c>
      <c r="J9" s="68"/>
      <c r="K9" s="75"/>
      <c r="L9" s="76"/>
    </row>
    <row r="10" spans="1:12" x14ac:dyDescent="0.3">
      <c r="A10" s="115"/>
      <c r="B10" s="129"/>
      <c r="C10" s="118"/>
      <c r="D10" s="124"/>
      <c r="E10" s="32" t="s">
        <v>10</v>
      </c>
      <c r="F10" s="18">
        <f>(F9*10%)</f>
        <v>383356</v>
      </c>
      <c r="G10" s="18">
        <f>(G9*10%)</f>
        <v>383121.7</v>
      </c>
      <c r="H10" s="18">
        <f>(H9*10%)</f>
        <v>580455.4</v>
      </c>
      <c r="I10" s="44">
        <f>(I9*10%)</f>
        <v>637650</v>
      </c>
      <c r="J10" s="68"/>
      <c r="K10" s="75"/>
      <c r="L10" s="76"/>
    </row>
    <row r="11" spans="1:12" ht="15.65" thickBot="1" x14ac:dyDescent="0.35">
      <c r="A11" s="115"/>
      <c r="B11" s="129"/>
      <c r="C11" s="118"/>
      <c r="D11" s="124"/>
      <c r="E11" s="33" t="s">
        <v>11</v>
      </c>
      <c r="F11" s="24">
        <f>(F10*19%)</f>
        <v>72837.64</v>
      </c>
      <c r="G11" s="24">
        <f>(G10*19%)</f>
        <v>72793.123000000007</v>
      </c>
      <c r="H11" s="24">
        <f>(H10*19%)</f>
        <v>110286.52600000001</v>
      </c>
      <c r="I11" s="45">
        <v>123500</v>
      </c>
      <c r="J11" s="68"/>
      <c r="K11" s="69"/>
      <c r="L11" s="70"/>
    </row>
    <row r="12" spans="1:12" s="8" customFormat="1" ht="28.8" x14ac:dyDescent="0.3">
      <c r="A12" s="115"/>
      <c r="B12" s="129"/>
      <c r="C12" s="118"/>
      <c r="D12" s="124"/>
      <c r="E12" s="36" t="s">
        <v>24</v>
      </c>
      <c r="F12" s="26">
        <f>(F9+F11)</f>
        <v>3906397.64</v>
      </c>
      <c r="G12" s="26">
        <f t="shared" ref="G12" si="0">(G9+G11)</f>
        <v>3904010.1230000001</v>
      </c>
      <c r="H12" s="26">
        <f>(H9+H11)</f>
        <v>5914840.5259999996</v>
      </c>
      <c r="I12" s="46">
        <f>(I9+I11)</f>
        <v>6500000</v>
      </c>
      <c r="J12" s="68"/>
      <c r="K12" s="75"/>
      <c r="L12" s="76"/>
    </row>
    <row r="13" spans="1:12" s="8" customFormat="1" ht="31.8" customHeight="1" thickBot="1" x14ac:dyDescent="0.35">
      <c r="A13" s="116"/>
      <c r="B13" s="130"/>
      <c r="C13" s="119"/>
      <c r="D13" s="125"/>
      <c r="E13" s="37" t="s">
        <v>22</v>
      </c>
      <c r="F13" s="23">
        <f>+F12*2</f>
        <v>7812795.2800000003</v>
      </c>
      <c r="G13" s="23">
        <f>+G12*2</f>
        <v>7808020.2460000003</v>
      </c>
      <c r="H13" s="23">
        <f>+H12*2</f>
        <v>11829681.051999999</v>
      </c>
      <c r="I13" s="47">
        <f t="shared" ref="I13" si="1">+I12*2</f>
        <v>13000000</v>
      </c>
      <c r="J13" s="67">
        <v>10112624</v>
      </c>
      <c r="K13" s="71">
        <f>+J13*12</f>
        <v>121351488</v>
      </c>
      <c r="L13" s="72"/>
    </row>
    <row r="14" spans="1:12" s="8" customFormat="1" ht="31.8" customHeight="1" x14ac:dyDescent="0.3">
      <c r="A14" s="131">
        <v>1</v>
      </c>
      <c r="B14" s="133">
        <v>1</v>
      </c>
      <c r="C14" s="120" t="s">
        <v>28</v>
      </c>
      <c r="D14" s="135" t="s">
        <v>19</v>
      </c>
      <c r="E14" s="31" t="s">
        <v>9</v>
      </c>
      <c r="F14" s="18">
        <v>3833560</v>
      </c>
      <c r="G14" s="21">
        <v>3831217</v>
      </c>
      <c r="H14" s="21">
        <v>5804554</v>
      </c>
      <c r="I14" s="44">
        <v>6376500</v>
      </c>
      <c r="J14" s="61"/>
      <c r="K14" s="73"/>
      <c r="L14" s="74"/>
    </row>
    <row r="15" spans="1:12" s="8" customFormat="1" ht="31.8" customHeight="1" x14ac:dyDescent="0.3">
      <c r="A15" s="115"/>
      <c r="B15" s="118"/>
      <c r="C15" s="121"/>
      <c r="D15" s="124"/>
      <c r="E15" s="32" t="s">
        <v>10</v>
      </c>
      <c r="F15" s="18">
        <f>(F14*10%)</f>
        <v>383356</v>
      </c>
      <c r="G15" s="18">
        <f>(G14*10%)</f>
        <v>383121.7</v>
      </c>
      <c r="H15" s="18">
        <f>(H14*10%)</f>
        <v>580455.4</v>
      </c>
      <c r="I15" s="44">
        <f>(I14*10%)</f>
        <v>637650</v>
      </c>
      <c r="J15" s="61"/>
      <c r="K15" s="73"/>
      <c r="L15" s="74"/>
    </row>
    <row r="16" spans="1:12" s="8" customFormat="1" ht="31.8" customHeight="1" thickBot="1" x14ac:dyDescent="0.35">
      <c r="A16" s="115"/>
      <c r="B16" s="118"/>
      <c r="C16" s="121"/>
      <c r="D16" s="124"/>
      <c r="E16" s="32" t="s">
        <v>11</v>
      </c>
      <c r="F16" s="24">
        <f>(F15*19%)</f>
        <v>72837.64</v>
      </c>
      <c r="G16" s="18">
        <f>(G15*19%)</f>
        <v>72793.123000000007</v>
      </c>
      <c r="H16" s="18">
        <f>(H15*19%)</f>
        <v>110286.52600000001</v>
      </c>
      <c r="I16" s="45">
        <v>123500</v>
      </c>
      <c r="J16" s="61"/>
      <c r="K16" s="73"/>
      <c r="L16" s="74"/>
    </row>
    <row r="17" spans="1:12" s="8" customFormat="1" ht="31.8" customHeight="1" x14ac:dyDescent="0.3">
      <c r="A17" s="115"/>
      <c r="B17" s="118"/>
      <c r="C17" s="121"/>
      <c r="D17" s="124"/>
      <c r="E17" s="35" t="s">
        <v>24</v>
      </c>
      <c r="F17" s="25">
        <f>(F14+F16)</f>
        <v>3906397.64</v>
      </c>
      <c r="G17" s="26">
        <f t="shared" ref="G17" si="2">(G14+G16)</f>
        <v>3904010.1230000001</v>
      </c>
      <c r="H17" s="26">
        <f t="shared" ref="H17" si="3">(H14+H16)</f>
        <v>5914840.5259999996</v>
      </c>
      <c r="I17" s="46">
        <f t="shared" ref="I17" si="4">(I14+I16)</f>
        <v>6500000</v>
      </c>
      <c r="J17" s="61"/>
      <c r="K17" s="73"/>
      <c r="L17" s="74"/>
    </row>
    <row r="18" spans="1:12" s="8" customFormat="1" ht="31.8" customHeight="1" thickBot="1" x14ac:dyDescent="0.35">
      <c r="A18" s="132"/>
      <c r="B18" s="134"/>
      <c r="C18" s="122"/>
      <c r="D18" s="136"/>
      <c r="E18" s="38" t="s">
        <v>22</v>
      </c>
      <c r="F18" s="22">
        <f>+F17*2</f>
        <v>7812795.2800000003</v>
      </c>
      <c r="G18" s="23">
        <f t="shared" ref="G18" si="5">+G17*2</f>
        <v>7808020.2460000003</v>
      </c>
      <c r="H18" s="23">
        <f t="shared" ref="H18" si="6">+H17*2</f>
        <v>11829681.051999999</v>
      </c>
      <c r="I18" s="47">
        <f t="shared" ref="I18" si="7">+I17*2</f>
        <v>13000000</v>
      </c>
      <c r="J18" s="62">
        <f>+AVERAGE(F18:I18)</f>
        <v>10112624.1445</v>
      </c>
      <c r="K18" s="71">
        <f>+J18*9</f>
        <v>91013617.300500005</v>
      </c>
      <c r="L18" s="72"/>
    </row>
    <row r="19" spans="1:12" ht="27.55" customHeight="1" x14ac:dyDescent="0.3">
      <c r="A19" s="114">
        <v>2</v>
      </c>
      <c r="B19" s="117">
        <v>1</v>
      </c>
      <c r="C19" s="120" t="s">
        <v>29</v>
      </c>
      <c r="D19" s="123" t="s">
        <v>12</v>
      </c>
      <c r="E19" s="34" t="s">
        <v>9</v>
      </c>
      <c r="F19" s="19">
        <v>8720067</v>
      </c>
      <c r="G19" s="19">
        <v>12834612</v>
      </c>
      <c r="H19" s="18">
        <v>12966195</v>
      </c>
      <c r="I19" s="44">
        <v>12753000</v>
      </c>
      <c r="J19" s="61"/>
      <c r="K19" s="73"/>
      <c r="L19" s="74"/>
    </row>
    <row r="20" spans="1:12" ht="27.55" customHeight="1" x14ac:dyDescent="0.3">
      <c r="A20" s="115"/>
      <c r="B20" s="118"/>
      <c r="C20" s="121"/>
      <c r="D20" s="124"/>
      <c r="E20" s="32" t="s">
        <v>10</v>
      </c>
      <c r="F20" s="18">
        <f>(F19*10%)</f>
        <v>872006.70000000007</v>
      </c>
      <c r="G20" s="18">
        <f>(G19*10%)</f>
        <v>1283461.2000000002</v>
      </c>
      <c r="H20" s="18">
        <f>(H19*10%)</f>
        <v>1296619.5</v>
      </c>
      <c r="I20" s="44">
        <f>(I19*10%)</f>
        <v>1275300</v>
      </c>
      <c r="J20" s="63"/>
      <c r="K20" s="73"/>
      <c r="L20" s="74"/>
    </row>
    <row r="21" spans="1:12" ht="27.55" customHeight="1" thickBot="1" x14ac:dyDescent="0.35">
      <c r="A21" s="115"/>
      <c r="B21" s="118"/>
      <c r="C21" s="121"/>
      <c r="D21" s="124"/>
      <c r="E21" s="32" t="s">
        <v>11</v>
      </c>
      <c r="F21" s="18">
        <f>(F20*19%)</f>
        <v>165681.27300000002</v>
      </c>
      <c r="G21" s="18">
        <f>(G20*19%)</f>
        <v>243857.62800000003</v>
      </c>
      <c r="H21" s="24">
        <v>247000</v>
      </c>
      <c r="I21" s="45">
        <v>247000</v>
      </c>
      <c r="J21" s="63"/>
      <c r="K21" s="73"/>
      <c r="L21" s="74"/>
    </row>
    <row r="22" spans="1:12" s="8" customFormat="1" ht="27.55" customHeight="1" x14ac:dyDescent="0.3">
      <c r="A22" s="115"/>
      <c r="B22" s="118"/>
      <c r="C22" s="121"/>
      <c r="D22" s="124"/>
      <c r="E22" s="59" t="s">
        <v>24</v>
      </c>
      <c r="F22" s="27">
        <f>(F19+F21)</f>
        <v>8885748.273</v>
      </c>
      <c r="G22" s="28">
        <f t="shared" ref="G22" si="8">(G19+G21)</f>
        <v>13078469.628</v>
      </c>
      <c r="H22" s="28">
        <f>(H19+H21)</f>
        <v>13213195</v>
      </c>
      <c r="I22" s="51">
        <f t="shared" ref="I22" si="9">(I19+I21)</f>
        <v>13000000</v>
      </c>
      <c r="J22" s="65">
        <f>+AVERAGE(F22:I22)</f>
        <v>12044353.22525</v>
      </c>
      <c r="K22" s="71">
        <f>+J22*9</f>
        <v>108399179.02725001</v>
      </c>
      <c r="L22" s="72"/>
    </row>
    <row r="23" spans="1:12" s="8" customFormat="1" ht="27.55" customHeight="1" thickBot="1" x14ac:dyDescent="0.35">
      <c r="A23" s="116"/>
      <c r="B23" s="119"/>
      <c r="C23" s="122"/>
      <c r="D23" s="125"/>
      <c r="E23" s="55" t="s">
        <v>22</v>
      </c>
      <c r="F23" s="56">
        <f>+F22*2</f>
        <v>17771496.546</v>
      </c>
      <c r="G23" s="57">
        <f t="shared" ref="G23" si="10">+G22*2</f>
        <v>26156939.256000001</v>
      </c>
      <c r="H23" s="57">
        <f t="shared" ref="H23" si="11">+H22*2</f>
        <v>26426390</v>
      </c>
      <c r="I23" s="58">
        <f t="shared" ref="I23" si="12">+I22*2</f>
        <v>26000000</v>
      </c>
      <c r="J23" s="64"/>
      <c r="K23" s="75"/>
      <c r="L23" s="76"/>
    </row>
    <row r="24" spans="1:12" ht="27.55" customHeight="1" x14ac:dyDescent="0.3">
      <c r="A24" s="126">
        <v>3</v>
      </c>
      <c r="B24" s="137">
        <v>1</v>
      </c>
      <c r="C24" s="79" t="s">
        <v>30</v>
      </c>
      <c r="D24" s="81" t="s">
        <v>13</v>
      </c>
      <c r="E24" s="39" t="s">
        <v>9</v>
      </c>
      <c r="F24" s="13">
        <v>63893</v>
      </c>
      <c r="G24" s="11">
        <v>42569</v>
      </c>
      <c r="H24" s="111" t="s">
        <v>31</v>
      </c>
      <c r="I24" s="48">
        <v>9028</v>
      </c>
      <c r="J24" s="63"/>
      <c r="K24" s="69"/>
      <c r="L24" s="70"/>
    </row>
    <row r="25" spans="1:12" x14ac:dyDescent="0.3">
      <c r="A25" s="126"/>
      <c r="B25" s="137"/>
      <c r="C25" s="79"/>
      <c r="D25" s="81"/>
      <c r="E25" s="40" t="s">
        <v>10</v>
      </c>
      <c r="F25" s="12">
        <f>(F24*10%)</f>
        <v>6389.3</v>
      </c>
      <c r="G25" s="9">
        <f>(G24*10%)</f>
        <v>4256.9000000000005</v>
      </c>
      <c r="H25" s="112"/>
      <c r="I25" s="49" t="s">
        <v>32</v>
      </c>
      <c r="J25" s="63"/>
      <c r="K25" s="69"/>
      <c r="L25" s="70"/>
    </row>
    <row r="26" spans="1:12" ht="15.65" thickBot="1" x14ac:dyDescent="0.35">
      <c r="A26" s="127"/>
      <c r="B26" s="138"/>
      <c r="C26" s="80"/>
      <c r="D26" s="82"/>
      <c r="E26" s="41" t="s">
        <v>11</v>
      </c>
      <c r="F26" s="14">
        <f>(F25*19%)</f>
        <v>1213.9670000000001</v>
      </c>
      <c r="G26" s="10">
        <f>(G25*19%)</f>
        <v>808.81100000000015</v>
      </c>
      <c r="H26" s="113"/>
      <c r="I26" s="50">
        <f>(I24*19%)</f>
        <v>1715.32</v>
      </c>
      <c r="J26" s="63"/>
      <c r="K26" s="69"/>
      <c r="L26" s="70"/>
    </row>
    <row r="27" spans="1:12" ht="58.25" x14ac:dyDescent="0.3">
      <c r="A27" s="20"/>
      <c r="B27" s="20"/>
      <c r="C27" s="20"/>
      <c r="D27" s="20"/>
      <c r="E27" s="54" t="s">
        <v>27</v>
      </c>
      <c r="F27" s="27">
        <f>(F24+F26)</f>
        <v>65106.966999999997</v>
      </c>
      <c r="G27" s="28">
        <f t="shared" ref="G27" si="13">(G24+G26)</f>
        <v>43377.811000000002</v>
      </c>
      <c r="H27" s="28">
        <v>0</v>
      </c>
      <c r="I27" s="51">
        <f>(I24+I26)</f>
        <v>10743.32</v>
      </c>
      <c r="J27" s="63" t="s">
        <v>37</v>
      </c>
      <c r="K27" s="69"/>
      <c r="L27" s="70"/>
    </row>
    <row r="28" spans="1:12" ht="15.65" thickBot="1" x14ac:dyDescent="0.35">
      <c r="A28" s="2"/>
      <c r="B28" s="2"/>
      <c r="C28" s="2"/>
      <c r="D28" s="2"/>
      <c r="E28" s="2"/>
      <c r="F28" s="2"/>
      <c r="G28" s="3"/>
      <c r="H28" s="2"/>
      <c r="I28" s="2"/>
      <c r="J28" s="2"/>
      <c r="K28" s="2"/>
    </row>
    <row r="29" spans="1:12" ht="15.65" thickBot="1" x14ac:dyDescent="0.35">
      <c r="A29" s="2"/>
      <c r="B29" s="84"/>
      <c r="C29" s="84"/>
      <c r="D29" s="84"/>
      <c r="E29" s="84"/>
      <c r="F29" s="84"/>
      <c r="G29" s="84"/>
      <c r="H29" s="84"/>
      <c r="I29" s="84"/>
    </row>
    <row r="30" spans="1:12" ht="325.60000000000002" customHeight="1" thickBot="1" x14ac:dyDescent="0.35">
      <c r="A30" s="6"/>
      <c r="B30" s="85" t="s">
        <v>6</v>
      </c>
      <c r="C30" s="86"/>
      <c r="D30" s="86"/>
      <c r="E30" s="87"/>
      <c r="F30" s="15" t="s">
        <v>33</v>
      </c>
      <c r="G30" s="52" t="s">
        <v>7</v>
      </c>
      <c r="H30" s="53" t="s">
        <v>7</v>
      </c>
      <c r="I30" s="7" t="s">
        <v>34</v>
      </c>
    </row>
    <row r="31" spans="1:12" x14ac:dyDescent="0.3">
      <c r="A31" s="2"/>
      <c r="B31" s="2"/>
      <c r="C31" s="2"/>
      <c r="D31" s="2"/>
      <c r="E31" s="2"/>
      <c r="F31" s="2"/>
      <c r="G31" s="2"/>
      <c r="H31" s="5"/>
      <c r="I31" s="5"/>
    </row>
    <row r="32" spans="1:12" x14ac:dyDescent="0.3">
      <c r="A32" s="2"/>
      <c r="B32" s="2"/>
      <c r="C32" s="2"/>
      <c r="D32" s="2"/>
      <c r="E32" s="2"/>
      <c r="F32" s="2"/>
      <c r="G32" s="4"/>
      <c r="H32" s="2"/>
      <c r="I32" s="2"/>
    </row>
    <row r="34" spans="8:9" x14ac:dyDescent="0.3">
      <c r="H34" s="83" t="s">
        <v>20</v>
      </c>
      <c r="I34" s="83"/>
    </row>
    <row r="35" spans="8:9" x14ac:dyDescent="0.3">
      <c r="H35" s="83" t="s">
        <v>17</v>
      </c>
      <c r="I35" s="83"/>
    </row>
  </sheetData>
  <mergeCells count="52">
    <mergeCell ref="A9:A13"/>
    <mergeCell ref="B9:B13"/>
    <mergeCell ref="C9:C13"/>
    <mergeCell ref="D9:D13"/>
    <mergeCell ref="A14:A18"/>
    <mergeCell ref="B14:B18"/>
    <mergeCell ref="C14:C18"/>
    <mergeCell ref="D14:D18"/>
    <mergeCell ref="A19:A23"/>
    <mergeCell ref="B19:B23"/>
    <mergeCell ref="C19:C23"/>
    <mergeCell ref="D19:D23"/>
    <mergeCell ref="A24:A26"/>
    <mergeCell ref="B24:B26"/>
    <mergeCell ref="C2:G4"/>
    <mergeCell ref="A2:B4"/>
    <mergeCell ref="H2:I2"/>
    <mergeCell ref="H3:I3"/>
    <mergeCell ref="A7:A8"/>
    <mergeCell ref="B7:B8"/>
    <mergeCell ref="C7:C8"/>
    <mergeCell ref="F7:I7"/>
    <mergeCell ref="E7:E8"/>
    <mergeCell ref="D7:D8"/>
    <mergeCell ref="C24:C26"/>
    <mergeCell ref="D24:D26"/>
    <mergeCell ref="H34:I34"/>
    <mergeCell ref="H35:I35"/>
    <mergeCell ref="B29:I29"/>
    <mergeCell ref="B30:E30"/>
    <mergeCell ref="H24:H26"/>
    <mergeCell ref="K19:L19"/>
    <mergeCell ref="K20:L20"/>
    <mergeCell ref="K21:L21"/>
    <mergeCell ref="K23:L23"/>
    <mergeCell ref="K7:L7"/>
    <mergeCell ref="K18:L18"/>
    <mergeCell ref="K16:L16"/>
    <mergeCell ref="K15:L15"/>
    <mergeCell ref="K14:L14"/>
    <mergeCell ref="K8:L8"/>
    <mergeCell ref="K17:L17"/>
    <mergeCell ref="K13:L13"/>
    <mergeCell ref="K11:L11"/>
    <mergeCell ref="K12:L12"/>
    <mergeCell ref="K10:L10"/>
    <mergeCell ref="K9:L9"/>
    <mergeCell ref="K24:L24"/>
    <mergeCell ref="K25:L25"/>
    <mergeCell ref="K26:L26"/>
    <mergeCell ref="K27:L27"/>
    <mergeCell ref="K22:L22"/>
  </mergeCell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FO-UGC-22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 Dayana Añez Tirado</dc:creator>
  <cp:keywords/>
  <dc:description/>
  <cp:lastModifiedBy>Alexa Dayana Añez Tirado</cp:lastModifiedBy>
  <cp:revision/>
  <dcterms:created xsi:type="dcterms:W3CDTF">2024-07-03T01:53:12Z</dcterms:created>
  <dcterms:modified xsi:type="dcterms:W3CDTF">2024-08-07T22:47:50Z</dcterms:modified>
  <cp:category/>
  <cp:contentStatus/>
</cp:coreProperties>
</file>